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FOGLIO DI CALCOLO" sheetId="1" r:id="rId1"/>
    <sheet name="CALCOLO CON DEPREZZAMENTO" sheetId="2" r:id="rId2"/>
  </sheets>
  <definedNames/>
  <calcPr fullCalcOnLoad="1"/>
</workbook>
</file>

<file path=xl/comments1.xml><?xml version="1.0" encoding="utf-8"?>
<comments xmlns="http://schemas.openxmlformats.org/spreadsheetml/2006/main">
  <authors>
    <author>Agenzia delle Entrate</author>
  </authors>
  <commentList>
    <comment ref="F10" authorId="0">
      <text>
        <r>
          <rPr>
            <b/>
            <sz val="9"/>
            <rFont val="Tahoma"/>
            <family val="0"/>
          </rPr>
          <t>Agenzia delle Entrate:</t>
        </r>
        <r>
          <rPr>
            <sz val="9"/>
            <rFont val="Tahoma"/>
            <family val="0"/>
          </rPr>
          <t xml:space="preserve">
se invece della consistenza si riporta l'incidenza suolo, in questa cella non va inserito il valore unitario ma la sommatoria di tutti i contributi del gruppo C2
</t>
        </r>
      </text>
    </comment>
  </commentList>
</comments>
</file>

<file path=xl/sharedStrings.xml><?xml version="1.0" encoding="utf-8"?>
<sst xmlns="http://schemas.openxmlformats.org/spreadsheetml/2006/main" count="125" uniqueCount="68">
  <si>
    <t>RIF.</t>
  </si>
  <si>
    <t>NAT.</t>
  </si>
  <si>
    <t>DESCRIZIONE</t>
  </si>
  <si>
    <t>U.D.M.</t>
  </si>
  <si>
    <t>CONSIST.</t>
  </si>
  <si>
    <t>VAL. UNITARI</t>
  </si>
  <si>
    <t>% DEPREZZ.</t>
  </si>
  <si>
    <t>VAL.COMPLESSIVI</t>
  </si>
  <si>
    <t>--&gt; C1</t>
  </si>
  <si>
    <t>--&gt; C2</t>
  </si>
  <si>
    <t>= C1+C2+C3+C4+C5+C6+P</t>
  </si>
  <si>
    <t>--&gt; C3</t>
  </si>
  <si>
    <t>--&gt; C4</t>
  </si>
  <si>
    <t>--&gt; C5</t>
  </si>
  <si>
    <t>--&gt; C6</t>
  </si>
  <si>
    <t>--&gt; P</t>
  </si>
  <si>
    <t>INTEGRAZIONE ALLA MOTIVAZIONE</t>
  </si>
  <si>
    <t>N</t>
  </si>
  <si>
    <t>IDENTIFICATIVO PRATICA</t>
  </si>
  <si>
    <t>PROT. DOCFA</t>
  </si>
  <si>
    <t>COMUNE</t>
  </si>
  <si>
    <t>SEZ.</t>
  </si>
  <si>
    <t>FOG.</t>
  </si>
  <si>
    <t>P.LLA</t>
  </si>
  <si>
    <t>SUB</t>
  </si>
  <si>
    <t>VALORE TOTALE</t>
  </si>
  <si>
    <t>RENDITA VERIFICATA</t>
  </si>
  <si>
    <t>RENDITA PROPOSTA</t>
  </si>
  <si>
    <t>SUOLO (SEDIME + AREE ESCLUSIVE/COMUNI)</t>
  </si>
  <si>
    <t>COSTRUZIONI, MANUFATTI E SISTEMAZIONI ESTERNE</t>
  </si>
  <si>
    <t>--&gt; VT</t>
  </si>
  <si>
    <t>SAGGIO</t>
  </si>
  <si>
    <t>--&gt; r</t>
  </si>
  <si>
    <t>= 2% CAT. D - 3% CAT. E</t>
  </si>
  <si>
    <t>SCARTO</t>
  </si>
  <si>
    <t>NOTE UFFICIO</t>
  </si>
  <si>
    <t>= 6% (C2+C3)  SPESE TECNICHE</t>
  </si>
  <si>
    <t>= 5% (C2) ONERI CONC. E DI URB.</t>
  </si>
  <si>
    <t>= 13% (C1+C2+C3+C4+C5) ONERI FIN.</t>
  </si>
  <si>
    <t>= 12,44% (C1+C2+C3+C4+C5+C6) PROF.</t>
  </si>
  <si>
    <t>SPESE, ONERI, PROFITTO</t>
  </si>
  <si>
    <t>ELEMENTI IMPIANTISTICI STRUTTURALMENTE CONNESSI</t>
  </si>
  <si>
    <t>VERIFICA QUADRO H</t>
  </si>
  <si>
    <t>INSERIRE I DATI PER L'ARCHIVIAZIONE</t>
  </si>
  <si>
    <t>DESTINAZIONE</t>
  </si>
  <si>
    <t>COMPONENTE</t>
  </si>
  <si>
    <t>GRUPPO</t>
  </si>
  <si>
    <t>INCIDENZA SUOLO</t>
  </si>
  <si>
    <t>VALORE COSTR C2</t>
  </si>
  <si>
    <t>VALORE SUOLO C1</t>
  </si>
  <si>
    <t>VERIFICHE FINALI</t>
  </si>
  <si>
    <t>--&gt; RC</t>
  </si>
  <si>
    <t>VALORE COSTR WF</t>
  </si>
  <si>
    <t>RENDITA PRECEDENTE</t>
  </si>
  <si>
    <t>RENDITA IN C.T.</t>
  </si>
  <si>
    <t>ESITO RENDITA</t>
  </si>
  <si>
    <t>LA PRIMA PARTE SUL METODO DI STIMA E' FISSA, NELLA SECONDA VANNO MODIFICATI I DATI IN GRASSETTO PER ESPLICITARE GLI ELEMENTI RETTIFICATI O AGGIUNTI NEL QUADRO H (INDIVIDUATI IN ROSSO NELLA TABELLA)</t>
  </si>
  <si>
    <r>
      <t xml:space="preserve">MODIFICARE I DATI IN </t>
    </r>
    <r>
      <rPr>
        <b/>
        <sz val="9"/>
        <color indexed="55"/>
        <rFont val="Courier New"/>
        <family val="3"/>
      </rPr>
      <t xml:space="preserve">GRASSETTO </t>
    </r>
    <r>
      <rPr>
        <sz val="9"/>
        <color indexed="55"/>
        <rFont val="Courier New"/>
        <family val="3"/>
      </rPr>
      <t>RELATIVI A:                                                                                     - CAUSALE  E TIPO DI ACCERT.                                           - STRUTTURA E UBICAZIONE                   - ESTERNI E ALTRI MANUFATTI</t>
    </r>
  </si>
  <si>
    <t xml:space="preserve">PRECISARE LE DIRETTIVE DELL'UFFICIO IN MERITO ALL'ADOZIONE DEL PRONTUARIO ED ALLA SOSPENSIONE DEI SOPRALLUOGHI, PIU EVENTUALI ULTERIORI CONSIDERAZIONI </t>
  </si>
  <si>
    <t>= VT X r</t>
  </si>
  <si>
    <t xml:space="preserve">VERIFICATA L'INCIDENZA SUOLO, INSERIRE LA RENDITA PROPOSTA E QUELLA PRECEDENTE PER VERIFICARNE LO SCOSTAMENTO CON LA RENDITA VERIFICATA (ESPRESSA IN CIFRA TONDA) </t>
  </si>
  <si>
    <t>1) RIPORTARE LE RIGHE DEL QUADRO H DELLA CONSOLLE  NELLE CORRISPONDENTI CELLE BIANCHE DELLA TABELLA NEL CORRETTO GRUPPO                                ___________________________ 2) INDICARE IN ROSSO LE VOCI AGGIUNTE E LE CONSISTENZE/ VALORI UNITARI RETTIFICATI PER AGEVOLARE LA SUCCESSIVA RELAZIONE              ___________________________        3) IMPOSTARE IL SAGGIO PER CALCOLARE LA RENDITA VERIFICATA  E VERIFICARE L'INCIDENZA SUOLO   ___________________________N.B. PER NON ALTERARE LE FORMULE, INSERIRE EVENTUALI RIGHE AGGIUNTIVE SOLO ALL'INTERNO DEL GRUPPO E NON SOVRASCRIVERE LE CELLE GRIGIE. INOLTRE NEL TRASFERIRE IN CONSOLLE I DATI, TENERE A MENTE CHE QUALSIASI VARIAZIONE INCIDE SUL VALORE DI  SPESE,ONERI E PROFITTO QUINDI CONFRONTARE SEMPRE IL VALORE COSTR WF CON QUELLO  A SISTEMA</t>
  </si>
  <si>
    <t>NOTE RURALI</t>
  </si>
  <si>
    <t>PRECISARE I MOTIVI CHE HANNO PORTATO A RIGETTARE LA RICHIESTA DI RURALITA'</t>
  </si>
  <si>
    <t>d</t>
  </si>
  <si>
    <t>SPESE, ONERI, PROFITTO           costruzione</t>
  </si>
  <si>
    <t>e</t>
  </si>
  <si>
    <t>ONERI e PROFITTO            area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</si>
</sst>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  <numFmt numFmtId="176" formatCode="&quot;€&quot;\ #,##0.0;[Red]\-&quot;€&quot;\ #,##0.0"/>
    <numFmt numFmtId="177" formatCode="[$-410]dddd\ d\ mmmm\ yyyy"/>
    <numFmt numFmtId="178" formatCode="0.0%"/>
    <numFmt numFmtId="179" formatCode="0.000"/>
    <numFmt numFmtId="180" formatCode="&quot;€&quot;\ #,##0.000"/>
    <numFmt numFmtId="181" formatCode="0.0"/>
    <numFmt numFmtId="182" formatCode="0.0000"/>
    <numFmt numFmtId="183" formatCode="&quot;€&quot;\ #,##0.0"/>
    <numFmt numFmtId="184" formatCode="&quot;€&quot;\ #,##0"/>
    <numFmt numFmtId="185" formatCode="_-&quot;€&quot;\ * #,##0.0_-;\-&quot;€&quot;\ * #,##0.0_-;_-&quot;€&quot;\ * &quot;-&quot;??_-;_-@_-"/>
    <numFmt numFmtId="186" formatCode="_-&quot;€&quot;\ * #,##0_-;\-&quot;€&quot;\ * #,##0_-;_-&quot;€&quot;\ * &quot;-&quot;??_-;_-@_-"/>
    <numFmt numFmtId="18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ourier New"/>
      <family val="3"/>
    </font>
    <font>
      <sz val="9"/>
      <color indexed="55"/>
      <name val="Courier New"/>
      <family val="3"/>
    </font>
    <font>
      <b/>
      <sz val="9"/>
      <color indexed="55"/>
      <name val="Courier New"/>
      <family val="3"/>
    </font>
    <font>
      <b/>
      <sz val="9"/>
      <name val="Courier New"/>
      <family val="3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10"/>
      <name val="Courier New"/>
      <family val="3"/>
    </font>
    <font>
      <b/>
      <sz val="9"/>
      <color indexed="8"/>
      <name val="Courier New"/>
      <family val="3"/>
    </font>
    <font>
      <b/>
      <sz val="9"/>
      <color indexed="9"/>
      <name val="Courier New"/>
      <family val="3"/>
    </font>
    <font>
      <b/>
      <sz val="9"/>
      <color indexed="13"/>
      <name val="Courier New"/>
      <family val="3"/>
    </font>
    <font>
      <sz val="9"/>
      <color indexed="22"/>
      <name val="Courier New"/>
      <family val="3"/>
    </font>
    <font>
      <sz val="9"/>
      <color indexed="9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rgb="FFFF0000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theme="0" tint="-0.24997000396251678"/>
      <name val="Courier New"/>
      <family val="3"/>
    </font>
    <font>
      <sz val="9"/>
      <color theme="0" tint="-0.24997000396251678"/>
      <name val="Courier New"/>
      <family val="3"/>
    </font>
    <font>
      <b/>
      <sz val="9"/>
      <color theme="0"/>
      <name val="Courier New"/>
      <family val="3"/>
    </font>
    <font>
      <b/>
      <sz val="9"/>
      <color rgb="FFFFFF00"/>
      <name val="Courier New"/>
      <family val="3"/>
    </font>
    <font>
      <sz val="9"/>
      <color theme="0" tint="-0.1499900072813034"/>
      <name val="Courier New"/>
      <family val="3"/>
    </font>
    <font>
      <sz val="9"/>
      <color theme="0"/>
      <name val="Courier New"/>
      <family val="3"/>
    </font>
    <font>
      <sz val="9"/>
      <color theme="0" tint="-0.3499799966812134"/>
      <name val="Courier New"/>
      <family val="3"/>
    </font>
    <font>
      <b/>
      <sz val="12"/>
      <color theme="1"/>
      <name val="Courier New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32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32" borderId="14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 horizontal="center" vertical="center"/>
    </xf>
    <xf numFmtId="0" fontId="53" fillId="32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3" fontId="52" fillId="33" borderId="11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3" fontId="52" fillId="33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3" fontId="52" fillId="33" borderId="11" xfId="0" applyNumberFormat="1" applyFont="1" applyFill="1" applyBorder="1" applyAlignment="1">
      <alignment horizontal="center"/>
    </xf>
    <xf numFmtId="49" fontId="53" fillId="33" borderId="22" xfId="0" applyNumberFormat="1" applyFont="1" applyFill="1" applyBorder="1" applyAlignment="1">
      <alignment horizontal="center"/>
    </xf>
    <xf numFmtId="49" fontId="52" fillId="33" borderId="23" xfId="0" applyNumberFormat="1" applyFont="1" applyFill="1" applyBorder="1" applyAlignment="1">
      <alignment horizontal="left" vertical="center"/>
    </xf>
    <xf numFmtId="3" fontId="52" fillId="33" borderId="10" xfId="0" applyNumberFormat="1" applyFont="1" applyFill="1" applyBorder="1" applyAlignment="1">
      <alignment horizontal="center"/>
    </xf>
    <xf numFmtId="49" fontId="53" fillId="33" borderId="24" xfId="0" applyNumberFormat="1" applyFont="1" applyFill="1" applyBorder="1" applyAlignment="1">
      <alignment horizontal="center"/>
    </xf>
    <xf numFmtId="49" fontId="52" fillId="33" borderId="25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center"/>
    </xf>
    <xf numFmtId="3" fontId="52" fillId="33" borderId="15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horizontal="left" vertical="center"/>
    </xf>
    <xf numFmtId="49" fontId="53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left" vertical="center"/>
    </xf>
    <xf numFmtId="9" fontId="52" fillId="0" borderId="19" xfId="50" applyFont="1" applyFill="1" applyBorder="1" applyAlignment="1">
      <alignment horizontal="center" vertical="center"/>
    </xf>
    <xf numFmtId="49" fontId="53" fillId="33" borderId="19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left" vertical="center"/>
    </xf>
    <xf numFmtId="1" fontId="7" fillId="33" borderId="15" xfId="5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/>
    </xf>
    <xf numFmtId="9" fontId="52" fillId="33" borderId="10" xfId="5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9" fontId="53" fillId="33" borderId="15" xfId="50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/>
    </xf>
    <xf numFmtId="0" fontId="53" fillId="32" borderId="15" xfId="0" applyFont="1" applyFill="1" applyBorder="1" applyAlignment="1">
      <alignment horizontal="center" vertical="center"/>
    </xf>
    <xf numFmtId="0" fontId="53" fillId="32" borderId="14" xfId="0" applyFont="1" applyFill="1" applyBorder="1" applyAlignment="1">
      <alignment horizontal="center" vertical="center"/>
    </xf>
    <xf numFmtId="0" fontId="53" fillId="32" borderId="17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3" fontId="52" fillId="33" borderId="11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 vertical="center"/>
    </xf>
    <xf numFmtId="9" fontId="57" fillId="34" borderId="15" xfId="50" applyFont="1" applyFill="1" applyBorder="1" applyAlignment="1">
      <alignment horizontal="center" vertical="center"/>
    </xf>
    <xf numFmtId="3" fontId="52" fillId="33" borderId="28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1" xfId="0" applyFont="1" applyBorder="1" applyAlignment="1">
      <alignment/>
    </xf>
    <xf numFmtId="9" fontId="59" fillId="0" borderId="0" xfId="0" applyNumberFormat="1" applyFont="1" applyBorder="1" applyAlignment="1">
      <alignment/>
    </xf>
    <xf numFmtId="49" fontId="53" fillId="33" borderId="32" xfId="0" applyNumberFormat="1" applyFont="1" applyFill="1" applyBorder="1" applyAlignment="1">
      <alignment horizontal="center"/>
    </xf>
    <xf numFmtId="1" fontId="7" fillId="33" borderId="16" xfId="50" applyNumberFormat="1" applyFont="1" applyFill="1" applyBorder="1" applyAlignment="1">
      <alignment horizontal="center" vertical="center"/>
    </xf>
    <xf numFmtId="9" fontId="52" fillId="0" borderId="33" xfId="5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left" vertical="top" wrapText="1"/>
    </xf>
    <xf numFmtId="0" fontId="52" fillId="0" borderId="35" xfId="0" applyFont="1" applyBorder="1" applyAlignment="1">
      <alignment horizontal="left" vertical="top" wrapText="1"/>
    </xf>
    <xf numFmtId="0" fontId="52" fillId="0" borderId="36" xfId="0" applyFont="1" applyBorder="1" applyAlignment="1">
      <alignment horizontal="left" vertical="top" wrapText="1"/>
    </xf>
    <xf numFmtId="0" fontId="60" fillId="0" borderId="37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left" vertical="top" wrapText="1"/>
    </xf>
    <xf numFmtId="0" fontId="60" fillId="0" borderId="36" xfId="0" applyFont="1" applyBorder="1" applyAlignment="1">
      <alignment horizontal="left" vertical="top" wrapText="1"/>
    </xf>
    <xf numFmtId="49" fontId="53" fillId="33" borderId="28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0" fontId="61" fillId="32" borderId="38" xfId="0" applyFont="1" applyFill="1" applyBorder="1" applyAlignment="1">
      <alignment horizontal="center" vertical="center"/>
    </xf>
    <xf numFmtId="0" fontId="61" fillId="32" borderId="39" xfId="0" applyFont="1" applyFill="1" applyBorder="1" applyAlignment="1">
      <alignment horizontal="center" vertical="center"/>
    </xf>
    <xf numFmtId="0" fontId="61" fillId="32" borderId="4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43" xfId="0" applyFont="1" applyFill="1" applyBorder="1" applyAlignment="1">
      <alignment horizontal="center"/>
    </xf>
    <xf numFmtId="1" fontId="56" fillId="34" borderId="16" xfId="0" applyNumberFormat="1" applyFont="1" applyFill="1" applyBorder="1" applyAlignment="1">
      <alignment horizontal="center" vertical="center"/>
    </xf>
    <xf numFmtId="1" fontId="56" fillId="34" borderId="21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61" fillId="32" borderId="33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33" borderId="4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48" xfId="0" applyNumberFormat="1" applyFont="1" applyFill="1" applyBorder="1" applyAlignment="1">
      <alignment horizontal="center" vertical="center"/>
    </xf>
    <xf numFmtId="49" fontId="53" fillId="33" borderId="49" xfId="0" applyNumberFormat="1" applyFont="1" applyFill="1" applyBorder="1" applyAlignment="1">
      <alignment horizontal="center" vertical="center"/>
    </xf>
    <xf numFmtId="0" fontId="61" fillId="32" borderId="12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1" fillId="32" borderId="50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46" xfId="0" applyFont="1" applyFill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61" fillId="32" borderId="21" xfId="0" applyFont="1" applyFill="1" applyBorder="1" applyAlignment="1">
      <alignment horizontal="center" vertical="center"/>
    </xf>
    <xf numFmtId="0" fontId="61" fillId="32" borderId="23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/>
    </xf>
    <xf numFmtId="0" fontId="52" fillId="33" borderId="51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61" fillId="32" borderId="53" xfId="0" applyFont="1" applyFill="1" applyBorder="1" applyAlignment="1">
      <alignment horizontal="center" vertical="center"/>
    </xf>
    <xf numFmtId="0" fontId="61" fillId="32" borderId="54" xfId="0" applyFont="1" applyFill="1" applyBorder="1" applyAlignment="1">
      <alignment horizontal="center" vertical="center"/>
    </xf>
    <xf numFmtId="0" fontId="61" fillId="32" borderId="55" xfId="0" applyFont="1" applyFill="1" applyBorder="1" applyAlignment="1">
      <alignment horizontal="center" vertical="center"/>
    </xf>
    <xf numFmtId="3" fontId="52" fillId="33" borderId="11" xfId="0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3" fillId="32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33" borderId="57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59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/>
    </xf>
    <xf numFmtId="0" fontId="52" fillId="33" borderId="56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0" borderId="38" xfId="0" applyFont="1" applyBorder="1" applyAlignment="1">
      <alignment horizontal="left" vertical="top" wrapText="1"/>
    </xf>
    <xf numFmtId="0" fontId="52" fillId="0" borderId="39" xfId="0" applyFont="1" applyBorder="1" applyAlignment="1">
      <alignment horizontal="left" vertical="top" wrapText="1"/>
    </xf>
    <xf numFmtId="0" fontId="52" fillId="0" borderId="40" xfId="0" applyFont="1" applyBorder="1" applyAlignment="1">
      <alignment horizontal="left" vertical="top" wrapText="1"/>
    </xf>
    <xf numFmtId="0" fontId="53" fillId="32" borderId="14" xfId="0" applyFont="1" applyFill="1" applyBorder="1" applyAlignment="1">
      <alignment horizontal="center" vertical="center"/>
    </xf>
    <xf numFmtId="3" fontId="52" fillId="33" borderId="28" xfId="0" applyNumberFormat="1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3" fillId="32" borderId="17" xfId="0" applyFont="1" applyFill="1" applyBorder="1" applyAlignment="1">
      <alignment horizontal="center" vertical="center"/>
    </xf>
    <xf numFmtId="0" fontId="60" fillId="0" borderId="37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6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3" fontId="52" fillId="33" borderId="56" xfId="0" applyNumberFormat="1" applyFont="1" applyFill="1" applyBorder="1" applyAlignment="1">
      <alignment horizontal="center"/>
    </xf>
    <xf numFmtId="3" fontId="52" fillId="33" borderId="16" xfId="0" applyNumberFormat="1" applyFont="1" applyFill="1" applyBorder="1" applyAlignment="1">
      <alignment horizontal="center"/>
    </xf>
    <xf numFmtId="0" fontId="60" fillId="0" borderId="6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31" xfId="0" applyFont="1" applyBorder="1" applyAlignment="1">
      <alignment horizontal="left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top" wrapText="1"/>
    </xf>
    <xf numFmtId="0" fontId="60" fillId="0" borderId="6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52" fillId="33" borderId="48" xfId="0" applyFont="1" applyFill="1" applyBorder="1" applyAlignment="1">
      <alignment horizontal="center" vertical="center"/>
    </xf>
    <xf numFmtId="0" fontId="52" fillId="33" borderId="61" xfId="0" applyFont="1" applyFill="1" applyBorder="1" applyAlignment="1">
      <alignment horizontal="center" vertical="center"/>
    </xf>
    <xf numFmtId="0" fontId="52" fillId="0" borderId="39" xfId="0" applyFont="1" applyBorder="1" applyAlignment="1">
      <alignment horizontal="center"/>
    </xf>
    <xf numFmtId="0" fontId="7" fillId="33" borderId="62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49" fontId="53" fillId="33" borderId="63" xfId="0" applyNumberFormat="1" applyFont="1" applyFill="1" applyBorder="1" applyAlignment="1">
      <alignment horizontal="center" vertical="center"/>
    </xf>
    <xf numFmtId="49" fontId="53" fillId="33" borderId="64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/>
    </xf>
    <xf numFmtId="0" fontId="52" fillId="33" borderId="6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0">
      <selection activeCell="L1" sqref="L1:N3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27.8515625" style="0" customWidth="1"/>
    <col min="4" max="4" width="7.57421875" style="0" bestFit="1" customWidth="1"/>
    <col min="5" max="5" width="9.8515625" style="0" bestFit="1" customWidth="1"/>
    <col min="6" max="6" width="14.00390625" style="0" bestFit="1" customWidth="1"/>
    <col min="7" max="7" width="12.7109375" style="0" customWidth="1"/>
    <col min="8" max="8" width="18.421875" style="0" bestFit="1" customWidth="1"/>
    <col min="9" max="9" width="9.28125" style="0" customWidth="1"/>
    <col min="10" max="10" width="38.421875" style="0" customWidth="1"/>
    <col min="13" max="13" width="9.140625" style="0" customWidth="1"/>
    <col min="14" max="14" width="10.7109375" style="0" customWidth="1"/>
  </cols>
  <sheetData>
    <row r="1" spans="1:14" ht="16.5">
      <c r="A1" s="129" t="s">
        <v>18</v>
      </c>
      <c r="B1" s="130"/>
      <c r="C1" s="130"/>
      <c r="D1" s="130"/>
      <c r="E1" s="130"/>
      <c r="F1" s="130"/>
      <c r="G1" s="130"/>
      <c r="H1" s="130"/>
      <c r="I1" s="130"/>
      <c r="J1" s="131"/>
      <c r="K1" s="15"/>
      <c r="L1" s="168" t="s">
        <v>43</v>
      </c>
      <c r="M1" s="169"/>
      <c r="N1" s="170"/>
    </row>
    <row r="2" spans="1:14" ht="15.75" thickBot="1">
      <c r="A2" s="162" t="s">
        <v>19</v>
      </c>
      <c r="B2" s="148"/>
      <c r="C2" s="148" t="s">
        <v>20</v>
      </c>
      <c r="D2" s="148"/>
      <c r="E2" s="16" t="s">
        <v>21</v>
      </c>
      <c r="F2" s="16" t="s">
        <v>22</v>
      </c>
      <c r="G2" s="16" t="s">
        <v>23</v>
      </c>
      <c r="H2" s="16" t="s">
        <v>24</v>
      </c>
      <c r="I2" s="148" t="s">
        <v>44</v>
      </c>
      <c r="J2" s="167"/>
      <c r="K2" s="15"/>
      <c r="L2" s="171"/>
      <c r="M2" s="172"/>
      <c r="N2" s="173"/>
    </row>
    <row r="3" spans="1:14" ht="15.75" thickBot="1">
      <c r="A3" s="114"/>
      <c r="B3" s="112"/>
      <c r="C3" s="149"/>
      <c r="D3" s="149"/>
      <c r="E3" s="17"/>
      <c r="F3" s="17"/>
      <c r="G3" s="17"/>
      <c r="H3" s="17"/>
      <c r="I3" s="112"/>
      <c r="J3" s="113"/>
      <c r="K3" s="15"/>
      <c r="L3" s="174"/>
      <c r="M3" s="175"/>
      <c r="N3" s="176"/>
    </row>
    <row r="4" spans="1:14" ht="15.75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5"/>
      <c r="L4" s="15"/>
      <c r="M4" s="15"/>
      <c r="N4" s="15"/>
    </row>
    <row r="5" spans="1:14" ht="17.25" thickBo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5"/>
      <c r="L5" s="94" t="s">
        <v>57</v>
      </c>
      <c r="M5" s="95"/>
      <c r="N5" s="96"/>
    </row>
    <row r="6" spans="1:14" ht="97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  <c r="K6" s="15"/>
      <c r="L6" s="97"/>
      <c r="M6" s="98"/>
      <c r="N6" s="99"/>
    </row>
    <row r="7" spans="1:14" ht="15.75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5"/>
      <c r="L7" s="15"/>
      <c r="M7" s="15"/>
      <c r="N7" s="15"/>
    </row>
    <row r="8" spans="1:14" ht="18.75" customHeight="1">
      <c r="A8" s="122" t="s">
        <v>42</v>
      </c>
      <c r="B8" s="123"/>
      <c r="C8" s="123"/>
      <c r="D8" s="123"/>
      <c r="E8" s="123"/>
      <c r="F8" s="123"/>
      <c r="G8" s="123"/>
      <c r="H8" s="123"/>
      <c r="I8" s="123"/>
      <c r="J8" s="124"/>
      <c r="K8" s="15"/>
      <c r="L8" s="190" t="s">
        <v>61</v>
      </c>
      <c r="M8" s="191"/>
      <c r="N8" s="192"/>
    </row>
    <row r="9" spans="1:14" ht="15.75" thickBot="1">
      <c r="A9" s="18" t="s">
        <v>0</v>
      </c>
      <c r="B9" s="16" t="s">
        <v>1</v>
      </c>
      <c r="C9" s="16" t="s">
        <v>45</v>
      </c>
      <c r="D9" s="16" t="s">
        <v>3</v>
      </c>
      <c r="E9" s="16" t="s">
        <v>4</v>
      </c>
      <c r="F9" s="16" t="s">
        <v>5</v>
      </c>
      <c r="G9" s="82" t="s">
        <v>6</v>
      </c>
      <c r="H9" s="16" t="s">
        <v>7</v>
      </c>
      <c r="I9" s="16" t="s">
        <v>46</v>
      </c>
      <c r="J9" s="20" t="s">
        <v>2</v>
      </c>
      <c r="K9" s="15"/>
      <c r="L9" s="193"/>
      <c r="M9" s="194"/>
      <c r="N9" s="195"/>
    </row>
    <row r="10" spans="1:14" ht="15">
      <c r="A10" s="7"/>
      <c r="B10" s="8"/>
      <c r="C10" s="67"/>
      <c r="D10" s="8"/>
      <c r="E10" s="8"/>
      <c r="F10" s="76"/>
      <c r="G10" s="21"/>
      <c r="H10" s="22">
        <f>E10*F10</f>
        <v>0</v>
      </c>
      <c r="I10" s="119" t="s">
        <v>8</v>
      </c>
      <c r="J10" s="143" t="s">
        <v>28</v>
      </c>
      <c r="K10" s="15"/>
      <c r="L10" s="193"/>
      <c r="M10" s="194"/>
      <c r="N10" s="195"/>
    </row>
    <row r="11" spans="1:14" ht="15.75" thickBot="1">
      <c r="A11" s="9"/>
      <c r="B11" s="10"/>
      <c r="C11" s="11"/>
      <c r="D11" s="10"/>
      <c r="E11" s="10"/>
      <c r="F11" s="10"/>
      <c r="G11" s="23"/>
      <c r="H11" s="24"/>
      <c r="I11" s="120"/>
      <c r="J11" s="144"/>
      <c r="K11" s="15"/>
      <c r="L11" s="193"/>
      <c r="M11" s="194"/>
      <c r="N11" s="195"/>
    </row>
    <row r="12" spans="1:14" ht="15">
      <c r="A12" s="4"/>
      <c r="B12" s="3"/>
      <c r="C12" s="3"/>
      <c r="D12" s="3"/>
      <c r="E12" s="6"/>
      <c r="F12" s="6"/>
      <c r="G12" s="79"/>
      <c r="H12" s="22">
        <f>E12*F12</f>
        <v>0</v>
      </c>
      <c r="I12" s="121" t="s">
        <v>9</v>
      </c>
      <c r="J12" s="145" t="s">
        <v>29</v>
      </c>
      <c r="K12" s="15"/>
      <c r="L12" s="193"/>
      <c r="M12" s="194"/>
      <c r="N12" s="195"/>
    </row>
    <row r="13" spans="1:14" ht="15">
      <c r="A13" s="5"/>
      <c r="B13" s="1"/>
      <c r="C13" s="1"/>
      <c r="D13" s="1"/>
      <c r="E13" s="2"/>
      <c r="F13" s="2"/>
      <c r="G13" s="80"/>
      <c r="H13" s="22">
        <f aca="true" t="shared" si="0" ref="H13:H21">E13*F13</f>
        <v>0</v>
      </c>
      <c r="I13" s="121"/>
      <c r="J13" s="146"/>
      <c r="K13" s="15"/>
      <c r="L13" s="193"/>
      <c r="M13" s="194"/>
      <c r="N13" s="195"/>
    </row>
    <row r="14" spans="1:14" ht="15">
      <c r="A14" s="5"/>
      <c r="B14" s="1"/>
      <c r="C14" s="1"/>
      <c r="D14" s="1"/>
      <c r="E14" s="2"/>
      <c r="F14" s="2"/>
      <c r="G14" s="80"/>
      <c r="H14" s="22">
        <f t="shared" si="0"/>
        <v>0</v>
      </c>
      <c r="I14" s="121"/>
      <c r="J14" s="146"/>
      <c r="K14" s="15"/>
      <c r="L14" s="193"/>
      <c r="M14" s="194"/>
      <c r="N14" s="195"/>
    </row>
    <row r="15" spans="1:14" ht="15">
      <c r="A15" s="5"/>
      <c r="B15" s="1"/>
      <c r="C15" s="1"/>
      <c r="D15" s="1"/>
      <c r="E15" s="2"/>
      <c r="F15" s="2"/>
      <c r="G15" s="80"/>
      <c r="H15" s="22">
        <f t="shared" si="0"/>
        <v>0</v>
      </c>
      <c r="I15" s="121"/>
      <c r="J15" s="146"/>
      <c r="K15" s="15"/>
      <c r="L15" s="193"/>
      <c r="M15" s="194"/>
      <c r="N15" s="195"/>
    </row>
    <row r="16" spans="1:14" ht="15">
      <c r="A16" s="5"/>
      <c r="B16" s="1"/>
      <c r="C16" s="1"/>
      <c r="D16" s="1"/>
      <c r="E16" s="2"/>
      <c r="F16" s="2"/>
      <c r="G16" s="80"/>
      <c r="H16" s="22">
        <f t="shared" si="0"/>
        <v>0</v>
      </c>
      <c r="I16" s="121"/>
      <c r="J16" s="146"/>
      <c r="K16" s="15"/>
      <c r="L16" s="193"/>
      <c r="M16" s="194"/>
      <c r="N16" s="195"/>
    </row>
    <row r="17" spans="1:14" ht="15">
      <c r="A17" s="5"/>
      <c r="B17" s="1"/>
      <c r="C17" s="1"/>
      <c r="D17" s="1"/>
      <c r="E17" s="2"/>
      <c r="F17" s="2"/>
      <c r="G17" s="80"/>
      <c r="H17" s="22">
        <f t="shared" si="0"/>
        <v>0</v>
      </c>
      <c r="I17" s="121"/>
      <c r="J17" s="146"/>
      <c r="K17" s="15"/>
      <c r="L17" s="193"/>
      <c r="M17" s="194"/>
      <c r="N17" s="195"/>
    </row>
    <row r="18" spans="1:14" ht="15">
      <c r="A18" s="5"/>
      <c r="B18" s="1"/>
      <c r="C18" s="1"/>
      <c r="D18" s="1"/>
      <c r="E18" s="2"/>
      <c r="F18" s="2"/>
      <c r="G18" s="80"/>
      <c r="H18" s="22">
        <f t="shared" si="0"/>
        <v>0</v>
      </c>
      <c r="I18" s="121"/>
      <c r="J18" s="146"/>
      <c r="K18" s="15"/>
      <c r="L18" s="193"/>
      <c r="M18" s="194"/>
      <c r="N18" s="195"/>
    </row>
    <row r="19" spans="1:14" ht="15">
      <c r="A19" s="5"/>
      <c r="B19" s="1"/>
      <c r="C19" s="2"/>
      <c r="D19" s="1"/>
      <c r="E19" s="65"/>
      <c r="F19" s="65"/>
      <c r="G19" s="80"/>
      <c r="H19" s="22">
        <f t="shared" si="0"/>
        <v>0</v>
      </c>
      <c r="I19" s="121"/>
      <c r="J19" s="146"/>
      <c r="K19" s="15"/>
      <c r="L19" s="193"/>
      <c r="M19" s="194"/>
      <c r="N19" s="195"/>
    </row>
    <row r="20" spans="1:14" ht="15">
      <c r="A20" s="12"/>
      <c r="B20" s="13"/>
      <c r="C20" s="66"/>
      <c r="D20" s="1"/>
      <c r="E20" s="13"/>
      <c r="F20" s="14"/>
      <c r="G20" s="80"/>
      <c r="H20" s="22">
        <f t="shared" si="0"/>
        <v>0</v>
      </c>
      <c r="I20" s="121"/>
      <c r="J20" s="146"/>
      <c r="K20" s="15"/>
      <c r="L20" s="193"/>
      <c r="M20" s="194"/>
      <c r="N20" s="195"/>
    </row>
    <row r="21" spans="1:14" ht="15.75" thickBot="1">
      <c r="A21" s="27"/>
      <c r="B21" s="28"/>
      <c r="C21" s="2"/>
      <c r="D21" s="1"/>
      <c r="E21" s="1"/>
      <c r="F21" s="1"/>
      <c r="G21" s="80"/>
      <c r="H21" s="22">
        <f t="shared" si="0"/>
        <v>0</v>
      </c>
      <c r="I21" s="121"/>
      <c r="J21" s="147"/>
      <c r="K21" s="15"/>
      <c r="L21" s="193"/>
      <c r="M21" s="194"/>
      <c r="N21" s="195"/>
    </row>
    <row r="22" spans="1:14" ht="15">
      <c r="A22" s="29"/>
      <c r="B22" s="30"/>
      <c r="C22" s="31"/>
      <c r="D22" s="30"/>
      <c r="E22" s="30"/>
      <c r="F22" s="68"/>
      <c r="G22" s="81"/>
      <c r="H22" s="33">
        <f>E22*F22</f>
        <v>0</v>
      </c>
      <c r="I22" s="100" t="s">
        <v>11</v>
      </c>
      <c r="J22" s="145" t="s">
        <v>41</v>
      </c>
      <c r="K22" s="15"/>
      <c r="L22" s="193"/>
      <c r="M22" s="194"/>
      <c r="N22" s="195"/>
    </row>
    <row r="23" spans="1:14" ht="15.75" thickBot="1">
      <c r="A23" s="34"/>
      <c r="B23" s="35"/>
      <c r="C23" s="36"/>
      <c r="D23" s="35"/>
      <c r="E23" s="35"/>
      <c r="F23" s="37"/>
      <c r="G23" s="80"/>
      <c r="H23" s="24">
        <f>E23*F23</f>
        <v>0</v>
      </c>
      <c r="I23" s="101"/>
      <c r="J23" s="146"/>
      <c r="K23" s="15"/>
      <c r="L23" s="193"/>
      <c r="M23" s="194"/>
      <c r="N23" s="195"/>
    </row>
    <row r="24" spans="1:14" ht="15">
      <c r="A24" s="150"/>
      <c r="B24" s="153"/>
      <c r="C24" s="156" t="s">
        <v>40</v>
      </c>
      <c r="D24" s="139" t="s">
        <v>17</v>
      </c>
      <c r="E24" s="139">
        <v>1</v>
      </c>
      <c r="F24" s="163">
        <f>SUM(H24:H27)</f>
        <v>0</v>
      </c>
      <c r="G24" s="164"/>
      <c r="H24" s="41">
        <f>0.06*SUM(H12:H23)</f>
        <v>0</v>
      </c>
      <c r="I24" s="42" t="s">
        <v>12</v>
      </c>
      <c r="J24" s="43" t="s">
        <v>36</v>
      </c>
      <c r="K24" s="15"/>
      <c r="L24" s="193"/>
      <c r="M24" s="194"/>
      <c r="N24" s="195"/>
    </row>
    <row r="25" spans="1:14" ht="15">
      <c r="A25" s="151"/>
      <c r="B25" s="154"/>
      <c r="C25" s="157"/>
      <c r="D25" s="140"/>
      <c r="E25" s="140"/>
      <c r="F25" s="140"/>
      <c r="G25" s="165"/>
      <c r="H25" s="44">
        <f>0.05*SUM(H12:H21)</f>
        <v>0</v>
      </c>
      <c r="I25" s="45" t="s">
        <v>13</v>
      </c>
      <c r="J25" s="46" t="s">
        <v>37</v>
      </c>
      <c r="K25" s="15"/>
      <c r="L25" s="193"/>
      <c r="M25" s="194"/>
      <c r="N25" s="195"/>
    </row>
    <row r="26" spans="1:14" ht="15">
      <c r="A26" s="151"/>
      <c r="B26" s="154"/>
      <c r="C26" s="157"/>
      <c r="D26" s="140"/>
      <c r="E26" s="140"/>
      <c r="F26" s="140"/>
      <c r="G26" s="165"/>
      <c r="H26" s="44">
        <f>0.13*SUM(H10:H25)</f>
        <v>0</v>
      </c>
      <c r="I26" s="47" t="s">
        <v>14</v>
      </c>
      <c r="J26" s="46" t="s">
        <v>38</v>
      </c>
      <c r="K26" s="15"/>
      <c r="L26" s="193"/>
      <c r="M26" s="194"/>
      <c r="N26" s="195"/>
    </row>
    <row r="27" spans="1:14" ht="15.75" thickBot="1">
      <c r="A27" s="152"/>
      <c r="B27" s="155"/>
      <c r="C27" s="158"/>
      <c r="D27" s="141"/>
      <c r="E27" s="141"/>
      <c r="F27" s="141"/>
      <c r="G27" s="166"/>
      <c r="H27" s="48">
        <f>0.1244*SUM(H10:H26)</f>
        <v>0</v>
      </c>
      <c r="I27" s="49" t="s">
        <v>15</v>
      </c>
      <c r="J27" s="50" t="s">
        <v>39</v>
      </c>
      <c r="K27" s="15"/>
      <c r="L27" s="193"/>
      <c r="M27" s="194"/>
      <c r="N27" s="195"/>
    </row>
    <row r="28" spans="1:14" ht="15.75" thickBot="1">
      <c r="A28" s="83"/>
      <c r="B28" s="83"/>
      <c r="C28" s="83"/>
      <c r="D28" s="83"/>
      <c r="E28" s="84"/>
      <c r="F28" s="117" t="s">
        <v>25</v>
      </c>
      <c r="G28" s="118"/>
      <c r="H28" s="78">
        <f>SUM(H10:H27)</f>
        <v>0</v>
      </c>
      <c r="I28" s="51" t="s">
        <v>30</v>
      </c>
      <c r="J28" s="52" t="s">
        <v>10</v>
      </c>
      <c r="K28" s="15"/>
      <c r="L28" s="193"/>
      <c r="M28" s="194"/>
      <c r="N28" s="195"/>
    </row>
    <row r="29" spans="1:14" ht="15.75" thickBot="1">
      <c r="A29" s="85"/>
      <c r="B29" s="87">
        <v>0.02</v>
      </c>
      <c r="C29" s="85"/>
      <c r="D29" s="85"/>
      <c r="E29" s="86"/>
      <c r="F29" s="133" t="s">
        <v>31</v>
      </c>
      <c r="G29" s="134"/>
      <c r="H29" s="90">
        <v>0.02</v>
      </c>
      <c r="I29" s="88" t="s">
        <v>32</v>
      </c>
      <c r="J29" s="55" t="s">
        <v>33</v>
      </c>
      <c r="K29" s="15"/>
      <c r="L29" s="193"/>
      <c r="M29" s="194"/>
      <c r="N29" s="195"/>
    </row>
    <row r="30" spans="1:14" ht="15.75" thickBot="1">
      <c r="A30" s="85"/>
      <c r="B30" s="87">
        <v>0.03</v>
      </c>
      <c r="C30" s="85"/>
      <c r="D30" s="85"/>
      <c r="E30" s="86"/>
      <c r="F30" s="202" t="s">
        <v>26</v>
      </c>
      <c r="G30" s="203"/>
      <c r="H30" s="89">
        <f>H28*H29</f>
        <v>0</v>
      </c>
      <c r="I30" s="57" t="s">
        <v>51</v>
      </c>
      <c r="J30" s="58" t="s">
        <v>59</v>
      </c>
      <c r="K30" s="15"/>
      <c r="L30" s="196"/>
      <c r="M30" s="197"/>
      <c r="N30" s="198"/>
    </row>
    <row r="31" spans="1:14" ht="16.5" customHeight="1" thickBo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5"/>
      <c r="L31" s="15"/>
      <c r="M31" s="15"/>
      <c r="N31" s="15"/>
    </row>
    <row r="32" spans="1:14" ht="16.5" customHeight="1" thickBot="1">
      <c r="A32" s="135" t="s">
        <v>50</v>
      </c>
      <c r="B32" s="136"/>
      <c r="C32" s="136"/>
      <c r="D32" s="136"/>
      <c r="E32" s="136"/>
      <c r="F32" s="136"/>
      <c r="G32" s="136"/>
      <c r="H32" s="136"/>
      <c r="I32" s="136"/>
      <c r="J32" s="137"/>
      <c r="K32" s="15"/>
      <c r="L32" s="94" t="s">
        <v>60</v>
      </c>
      <c r="M32" s="95"/>
      <c r="N32" s="96"/>
    </row>
    <row r="33" spans="1:14" ht="15.75" thickBot="1">
      <c r="A33" s="177" t="s">
        <v>49</v>
      </c>
      <c r="B33" s="178"/>
      <c r="C33" s="138">
        <f>SUM(H10:H11)</f>
        <v>0</v>
      </c>
      <c r="D33" s="138"/>
      <c r="E33" s="185"/>
      <c r="F33" s="125" t="s">
        <v>54</v>
      </c>
      <c r="G33" s="126"/>
      <c r="H33" s="110">
        <f>IF(H30&lt;10000,FLOOR(H30,10),FLOOR(H30,100))</f>
        <v>0</v>
      </c>
      <c r="I33" s="183" t="s">
        <v>34</v>
      </c>
      <c r="J33" s="106" t="s">
        <v>55</v>
      </c>
      <c r="K33" s="15"/>
      <c r="L33" s="187"/>
      <c r="M33" s="188"/>
      <c r="N33" s="189"/>
    </row>
    <row r="34" spans="1:14" ht="15">
      <c r="A34" s="179" t="s">
        <v>48</v>
      </c>
      <c r="B34" s="180"/>
      <c r="C34" s="105">
        <f>SUM(H12:H21)</f>
        <v>0</v>
      </c>
      <c r="D34" s="105"/>
      <c r="E34" s="185"/>
      <c r="F34" s="127"/>
      <c r="G34" s="128"/>
      <c r="H34" s="111"/>
      <c r="I34" s="184"/>
      <c r="J34" s="107"/>
      <c r="K34" s="15"/>
      <c r="L34" s="187"/>
      <c r="M34" s="188"/>
      <c r="N34" s="189"/>
    </row>
    <row r="35" spans="1:14" ht="15">
      <c r="A35" s="179" t="s">
        <v>52</v>
      </c>
      <c r="B35" s="180"/>
      <c r="C35" s="105">
        <f>H28-C33</f>
        <v>0</v>
      </c>
      <c r="D35" s="105"/>
      <c r="E35" s="185"/>
      <c r="F35" s="108" t="s">
        <v>53</v>
      </c>
      <c r="G35" s="109"/>
      <c r="H35" s="59"/>
      <c r="I35" s="60" t="e">
        <f>(H33-H35)/H35</f>
        <v>#DIV/0!</v>
      </c>
      <c r="J35" s="61" t="e">
        <f>IF(ABS(I35)&gt;0.05,"&gt;5%","IN LINEA CON LA PRECEDENTE")</f>
        <v>#DIV/0!</v>
      </c>
      <c r="K35" s="15"/>
      <c r="L35" s="187"/>
      <c r="M35" s="188"/>
      <c r="N35" s="189"/>
    </row>
    <row r="36" spans="1:14" ht="30" customHeight="1" thickBot="1">
      <c r="A36" s="181" t="s">
        <v>47</v>
      </c>
      <c r="B36" s="182"/>
      <c r="C36" s="77" t="e">
        <f>C33/C34</f>
        <v>#DIV/0!</v>
      </c>
      <c r="D36" s="69" t="e">
        <f>IF(C36&gt;0.12,"OK","&lt;12%")</f>
        <v>#DIV/0!</v>
      </c>
      <c r="E36" s="186"/>
      <c r="F36" s="199" t="s">
        <v>27</v>
      </c>
      <c r="G36" s="200"/>
      <c r="H36" s="62"/>
      <c r="I36" s="63" t="e">
        <f>(H33-H36)/H36</f>
        <v>#DIV/0!</v>
      </c>
      <c r="J36" s="64" t="e">
        <f>IF(H33&lt;25000,IF(ABS(I36)&gt;0.05,"RETTIFICA","CONVALIDA"),IF(ABS(I36)&gt;0.02,"RETTIFICA","CONVALIDA"))</f>
        <v>#DIV/0!</v>
      </c>
      <c r="K36" s="15"/>
      <c r="L36" s="97"/>
      <c r="M36" s="98"/>
      <c r="N36" s="99"/>
    </row>
    <row r="37" spans="1:14" ht="15" customHeight="1" thickBo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15"/>
      <c r="L37" s="15"/>
      <c r="M37" s="15"/>
      <c r="N37" s="15"/>
    </row>
    <row r="38" spans="1:14" ht="15" customHeight="1" thickBot="1">
      <c r="A38" s="102" t="s">
        <v>16</v>
      </c>
      <c r="B38" s="103"/>
      <c r="C38" s="103"/>
      <c r="D38" s="103"/>
      <c r="E38" s="103"/>
      <c r="F38" s="103"/>
      <c r="G38" s="103"/>
      <c r="H38" s="103"/>
      <c r="I38" s="103"/>
      <c r="J38" s="104"/>
      <c r="K38" s="15"/>
      <c r="L38" s="94" t="s">
        <v>56</v>
      </c>
      <c r="M38" s="95"/>
      <c r="N38" s="96"/>
    </row>
    <row r="39" spans="1:14" ht="255.75" customHeight="1" thickBot="1">
      <c r="A39" s="91"/>
      <c r="B39" s="92"/>
      <c r="C39" s="92"/>
      <c r="D39" s="92"/>
      <c r="E39" s="92"/>
      <c r="F39" s="92"/>
      <c r="G39" s="92"/>
      <c r="H39" s="92"/>
      <c r="I39" s="92"/>
      <c r="J39" s="93"/>
      <c r="K39" s="15"/>
      <c r="L39" s="97"/>
      <c r="M39" s="98"/>
      <c r="N39" s="99"/>
    </row>
    <row r="40" spans="1:14" ht="15.75" customHeight="1" thickBot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15"/>
      <c r="L40" s="15"/>
      <c r="M40" s="15"/>
      <c r="N40" s="15"/>
    </row>
    <row r="41" spans="1:14" ht="16.5" customHeight="1" thickBot="1">
      <c r="A41" s="102" t="s">
        <v>35</v>
      </c>
      <c r="B41" s="103"/>
      <c r="C41" s="103"/>
      <c r="D41" s="103"/>
      <c r="E41" s="103"/>
      <c r="F41" s="103"/>
      <c r="G41" s="103"/>
      <c r="H41" s="103"/>
      <c r="I41" s="103"/>
      <c r="J41" s="104"/>
      <c r="K41" s="15"/>
      <c r="L41" s="94" t="s">
        <v>58</v>
      </c>
      <c r="M41" s="95"/>
      <c r="N41" s="96"/>
    </row>
    <row r="42" spans="1:14" ht="73.5" customHeight="1" thickBot="1">
      <c r="A42" s="91"/>
      <c r="B42" s="92"/>
      <c r="C42" s="92"/>
      <c r="D42" s="92"/>
      <c r="E42" s="92"/>
      <c r="F42" s="92"/>
      <c r="G42" s="92"/>
      <c r="H42" s="92"/>
      <c r="I42" s="92"/>
      <c r="J42" s="93"/>
      <c r="K42" s="15"/>
      <c r="L42" s="97"/>
      <c r="M42" s="98"/>
      <c r="N42" s="99"/>
    </row>
    <row r="43" ht="15.75" thickBot="1"/>
    <row r="44" spans="1:14" ht="17.25" thickBot="1">
      <c r="A44" s="102" t="s">
        <v>62</v>
      </c>
      <c r="B44" s="103"/>
      <c r="C44" s="103"/>
      <c r="D44" s="103"/>
      <c r="E44" s="103"/>
      <c r="F44" s="103"/>
      <c r="G44" s="103"/>
      <c r="H44" s="103"/>
      <c r="I44" s="103"/>
      <c r="J44" s="104"/>
      <c r="L44" s="94" t="s">
        <v>63</v>
      </c>
      <c r="M44" s="95"/>
      <c r="N44" s="96"/>
    </row>
    <row r="45" spans="1:14" ht="64.5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3"/>
      <c r="L45" s="97"/>
      <c r="M45" s="98"/>
      <c r="N45" s="99"/>
    </row>
  </sheetData>
  <sheetProtection/>
  <mergeCells count="59">
    <mergeCell ref="L38:N39"/>
    <mergeCell ref="L41:N42"/>
    <mergeCell ref="L5:N6"/>
    <mergeCell ref="A40:J40"/>
    <mergeCell ref="A37:J37"/>
    <mergeCell ref="F30:G30"/>
    <mergeCell ref="A35:B35"/>
    <mergeCell ref="A38:J38"/>
    <mergeCell ref="D24:D27"/>
    <mergeCell ref="L1:N3"/>
    <mergeCell ref="A39:J39"/>
    <mergeCell ref="A33:B33"/>
    <mergeCell ref="A34:B34"/>
    <mergeCell ref="A36:B36"/>
    <mergeCell ref="I33:I34"/>
    <mergeCell ref="E33:E36"/>
    <mergeCell ref="L32:N36"/>
    <mergeCell ref="L8:N30"/>
    <mergeCell ref="F36:G36"/>
    <mergeCell ref="C2:D2"/>
    <mergeCell ref="C3:D3"/>
    <mergeCell ref="A24:A27"/>
    <mergeCell ref="B24:B27"/>
    <mergeCell ref="C24:C27"/>
    <mergeCell ref="A6:J6"/>
    <mergeCell ref="A2:B2"/>
    <mergeCell ref="F24:F27"/>
    <mergeCell ref="G24:G27"/>
    <mergeCell ref="I2:J2"/>
    <mergeCell ref="A1:J1"/>
    <mergeCell ref="A7:J7"/>
    <mergeCell ref="F29:G29"/>
    <mergeCell ref="A32:J32"/>
    <mergeCell ref="C33:D33"/>
    <mergeCell ref="E24:E27"/>
    <mergeCell ref="A4:J4"/>
    <mergeCell ref="J10:J11"/>
    <mergeCell ref="J12:J21"/>
    <mergeCell ref="J22:J23"/>
    <mergeCell ref="I3:J3"/>
    <mergeCell ref="A3:B3"/>
    <mergeCell ref="A5:J5"/>
    <mergeCell ref="A44:J44"/>
    <mergeCell ref="A31:J31"/>
    <mergeCell ref="F28:G28"/>
    <mergeCell ref="I10:I11"/>
    <mergeCell ref="I12:I21"/>
    <mergeCell ref="A8:J8"/>
    <mergeCell ref="F33:G34"/>
    <mergeCell ref="A45:J45"/>
    <mergeCell ref="L44:N45"/>
    <mergeCell ref="I22:I23"/>
    <mergeCell ref="A41:J41"/>
    <mergeCell ref="A42:J42"/>
    <mergeCell ref="C35:D35"/>
    <mergeCell ref="J33:J34"/>
    <mergeCell ref="F35:G35"/>
    <mergeCell ref="H33:H34"/>
    <mergeCell ref="C34:D34"/>
  </mergeCells>
  <dataValidations count="1">
    <dataValidation type="list" allowBlank="1" showInputMessage="1" showErrorMessage="1" sqref="H29">
      <formula1>$B$29:$B$30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L6" sqref="L6"/>
    </sheetView>
  </sheetViews>
  <sheetFormatPr defaultColWidth="9.140625" defaultRowHeight="15"/>
  <cols>
    <col min="1" max="1" width="8.421875" style="0" customWidth="1"/>
    <col min="2" max="2" width="8.57421875" style="0" customWidth="1"/>
    <col min="3" max="3" width="25.00390625" style="0" customWidth="1"/>
    <col min="4" max="4" width="7.00390625" style="0" bestFit="1" customWidth="1"/>
    <col min="5" max="5" width="9.00390625" style="0" bestFit="1" customWidth="1"/>
    <col min="6" max="6" width="13.140625" style="0" bestFit="1" customWidth="1"/>
    <col min="7" max="7" width="11.00390625" style="0" bestFit="1" customWidth="1"/>
    <col min="8" max="8" width="16.140625" style="0" bestFit="1" customWidth="1"/>
    <col min="10" max="10" width="35.421875" style="0" customWidth="1"/>
  </cols>
  <sheetData>
    <row r="1" spans="1:11" ht="16.5" customHeight="1">
      <c r="A1" s="129" t="s">
        <v>18</v>
      </c>
      <c r="B1" s="130"/>
      <c r="C1" s="130"/>
      <c r="D1" s="130"/>
      <c r="E1" s="130"/>
      <c r="F1" s="130"/>
      <c r="G1" s="130"/>
      <c r="H1" s="130"/>
      <c r="I1" s="130"/>
      <c r="J1" s="131"/>
      <c r="K1" s="15"/>
    </row>
    <row r="2" spans="1:11" ht="15.75" thickBot="1">
      <c r="A2" s="162" t="s">
        <v>19</v>
      </c>
      <c r="B2" s="148"/>
      <c r="C2" s="148" t="s">
        <v>20</v>
      </c>
      <c r="D2" s="148"/>
      <c r="E2" s="70" t="s">
        <v>21</v>
      </c>
      <c r="F2" s="70" t="s">
        <v>22</v>
      </c>
      <c r="G2" s="70" t="s">
        <v>23</v>
      </c>
      <c r="H2" s="70" t="s">
        <v>24</v>
      </c>
      <c r="I2" s="148" t="s">
        <v>44</v>
      </c>
      <c r="J2" s="167"/>
      <c r="K2" s="15"/>
    </row>
    <row r="3" spans="1:11" ht="15.75" thickBot="1">
      <c r="A3" s="114"/>
      <c r="B3" s="112"/>
      <c r="C3" s="149"/>
      <c r="D3" s="149"/>
      <c r="E3" s="73"/>
      <c r="F3" s="73"/>
      <c r="G3" s="73"/>
      <c r="H3" s="73"/>
      <c r="I3" s="112"/>
      <c r="J3" s="113"/>
      <c r="K3" s="15"/>
    </row>
    <row r="4" spans="1:11" ht="15.75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5"/>
    </row>
    <row r="5" spans="1:11" ht="17.25" customHeight="1" thickBo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5"/>
    </row>
    <row r="6" spans="1:11" ht="134.2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  <c r="K6" s="15"/>
    </row>
    <row r="7" spans="1:11" ht="15.75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5"/>
    </row>
    <row r="8" spans="1:11" ht="16.5" customHeight="1">
      <c r="A8" s="122" t="s">
        <v>42</v>
      </c>
      <c r="B8" s="123"/>
      <c r="C8" s="123"/>
      <c r="D8" s="123"/>
      <c r="E8" s="123"/>
      <c r="F8" s="123"/>
      <c r="G8" s="123"/>
      <c r="H8" s="123"/>
      <c r="I8" s="123"/>
      <c r="J8" s="124"/>
      <c r="K8" s="15"/>
    </row>
    <row r="9" spans="1:11" ht="15.75" thickBot="1">
      <c r="A9" s="71" t="s">
        <v>0</v>
      </c>
      <c r="B9" s="70" t="s">
        <v>1</v>
      </c>
      <c r="C9" s="70" t="s">
        <v>45</v>
      </c>
      <c r="D9" s="70" t="s">
        <v>3</v>
      </c>
      <c r="E9" s="70" t="s">
        <v>4</v>
      </c>
      <c r="F9" s="70" t="s">
        <v>5</v>
      </c>
      <c r="G9" s="19" t="s">
        <v>6</v>
      </c>
      <c r="H9" s="70" t="s">
        <v>7</v>
      </c>
      <c r="I9" s="70" t="s">
        <v>46</v>
      </c>
      <c r="J9" s="72" t="s">
        <v>2</v>
      </c>
      <c r="K9" s="15"/>
    </row>
    <row r="10" spans="1:11" ht="15">
      <c r="A10" s="7"/>
      <c r="B10" s="8"/>
      <c r="C10" s="67"/>
      <c r="D10" s="8"/>
      <c r="E10" s="8"/>
      <c r="F10" s="76"/>
      <c r="G10" s="21"/>
      <c r="H10" s="22">
        <f>E10*F10</f>
        <v>0</v>
      </c>
      <c r="I10" s="119" t="s">
        <v>8</v>
      </c>
      <c r="J10" s="143" t="s">
        <v>28</v>
      </c>
      <c r="K10" s="15"/>
    </row>
    <row r="11" spans="1:11" ht="15.75" thickBot="1">
      <c r="A11" s="9"/>
      <c r="B11" s="10"/>
      <c r="C11" s="11"/>
      <c r="D11" s="10"/>
      <c r="E11" s="10"/>
      <c r="F11" s="10"/>
      <c r="G11" s="23"/>
      <c r="H11" s="24"/>
      <c r="I11" s="120"/>
      <c r="J11" s="144"/>
      <c r="K11" s="15"/>
    </row>
    <row r="12" spans="1:11" ht="15">
      <c r="A12" s="4"/>
      <c r="B12" s="3"/>
      <c r="C12" s="3"/>
      <c r="D12" s="3"/>
      <c r="E12" s="6"/>
      <c r="F12" s="6"/>
      <c r="G12" s="8"/>
      <c r="H12" s="22">
        <f>E12*F12*(1-G12)</f>
        <v>0</v>
      </c>
      <c r="I12" s="121" t="s">
        <v>9</v>
      </c>
      <c r="J12" s="145" t="s">
        <v>29</v>
      </c>
      <c r="K12" s="15"/>
    </row>
    <row r="13" spans="1:11" ht="15">
      <c r="A13" s="5"/>
      <c r="B13" s="1"/>
      <c r="C13" s="1"/>
      <c r="D13" s="1"/>
      <c r="E13" s="2"/>
      <c r="F13" s="2"/>
      <c r="G13" s="35"/>
      <c r="H13" s="26">
        <f>E13*F13*(1-G13)</f>
        <v>0</v>
      </c>
      <c r="I13" s="121"/>
      <c r="J13" s="146"/>
      <c r="K13" s="15"/>
    </row>
    <row r="14" spans="1:11" ht="15">
      <c r="A14" s="5"/>
      <c r="B14" s="1"/>
      <c r="C14" s="1"/>
      <c r="D14" s="1"/>
      <c r="E14" s="2"/>
      <c r="F14" s="2"/>
      <c r="G14" s="25"/>
      <c r="H14" s="26">
        <f aca="true" t="shared" si="0" ref="H14:H20">E14*F14*(1-G14)</f>
        <v>0</v>
      </c>
      <c r="I14" s="121"/>
      <c r="J14" s="146"/>
      <c r="K14" s="15"/>
    </row>
    <row r="15" spans="1:11" ht="15">
      <c r="A15" s="5"/>
      <c r="B15" s="1"/>
      <c r="C15" s="1"/>
      <c r="D15" s="1"/>
      <c r="E15" s="2"/>
      <c r="F15" s="2"/>
      <c r="G15" s="25"/>
      <c r="H15" s="26">
        <f t="shared" si="0"/>
        <v>0</v>
      </c>
      <c r="I15" s="121"/>
      <c r="J15" s="146"/>
      <c r="K15" s="15"/>
    </row>
    <row r="16" spans="1:11" ht="15">
      <c r="A16" s="5"/>
      <c r="B16" s="1"/>
      <c r="C16" s="1"/>
      <c r="D16" s="1"/>
      <c r="E16" s="2"/>
      <c r="F16" s="2"/>
      <c r="G16" s="25"/>
      <c r="H16" s="26">
        <f t="shared" si="0"/>
        <v>0</v>
      </c>
      <c r="I16" s="121"/>
      <c r="J16" s="146"/>
      <c r="K16" s="15"/>
    </row>
    <row r="17" spans="1:11" ht="15">
      <c r="A17" s="5"/>
      <c r="B17" s="1"/>
      <c r="C17" s="1"/>
      <c r="D17" s="1"/>
      <c r="E17" s="2"/>
      <c r="F17" s="2"/>
      <c r="G17" s="25"/>
      <c r="H17" s="26">
        <f t="shared" si="0"/>
        <v>0</v>
      </c>
      <c r="I17" s="121"/>
      <c r="J17" s="146"/>
      <c r="K17" s="15"/>
    </row>
    <row r="18" spans="1:11" ht="15">
      <c r="A18" s="5"/>
      <c r="B18" s="1"/>
      <c r="C18" s="1"/>
      <c r="D18" s="1"/>
      <c r="E18" s="2"/>
      <c r="F18" s="2"/>
      <c r="G18" s="25"/>
      <c r="H18" s="26">
        <f t="shared" si="0"/>
        <v>0</v>
      </c>
      <c r="I18" s="121"/>
      <c r="J18" s="146"/>
      <c r="K18" s="15"/>
    </row>
    <row r="19" spans="1:11" ht="15">
      <c r="A19" s="5"/>
      <c r="B19" s="1"/>
      <c r="C19" s="2"/>
      <c r="D19" s="1"/>
      <c r="E19" s="65"/>
      <c r="F19" s="65"/>
      <c r="G19" s="25"/>
      <c r="H19" s="26">
        <f t="shared" si="0"/>
        <v>0</v>
      </c>
      <c r="I19" s="121"/>
      <c r="J19" s="146"/>
      <c r="K19" s="15"/>
    </row>
    <row r="20" spans="1:11" ht="15">
      <c r="A20" s="12"/>
      <c r="B20" s="13"/>
      <c r="C20" s="66"/>
      <c r="D20" s="1"/>
      <c r="E20" s="13"/>
      <c r="F20" s="14"/>
      <c r="G20" s="25"/>
      <c r="H20" s="26">
        <f t="shared" si="0"/>
        <v>0</v>
      </c>
      <c r="I20" s="121"/>
      <c r="J20" s="146"/>
      <c r="K20" s="15"/>
    </row>
    <row r="21" spans="1:11" ht="15.75" thickBot="1">
      <c r="A21" s="27"/>
      <c r="B21" s="28"/>
      <c r="C21" s="2"/>
      <c r="D21" s="1"/>
      <c r="E21" s="1"/>
      <c r="F21" s="1"/>
      <c r="G21" s="25"/>
      <c r="H21" s="26">
        <f>E21*F21*G21</f>
        <v>0</v>
      </c>
      <c r="I21" s="121"/>
      <c r="J21" s="147"/>
      <c r="K21" s="15"/>
    </row>
    <row r="22" spans="1:11" ht="15">
      <c r="A22" s="29"/>
      <c r="B22" s="30"/>
      <c r="C22" s="31"/>
      <c r="D22" s="30"/>
      <c r="E22" s="30"/>
      <c r="F22" s="68"/>
      <c r="G22" s="32"/>
      <c r="H22" s="33">
        <f>E22*F22*G22</f>
        <v>0</v>
      </c>
      <c r="I22" s="204" t="s">
        <v>11</v>
      </c>
      <c r="J22" s="145" t="s">
        <v>41</v>
      </c>
      <c r="K22" s="15"/>
    </row>
    <row r="23" spans="1:11" ht="15">
      <c r="A23" s="34"/>
      <c r="B23" s="35"/>
      <c r="C23" s="36"/>
      <c r="D23" s="35"/>
      <c r="E23" s="35"/>
      <c r="F23" s="37"/>
      <c r="G23" s="25"/>
      <c r="H23" s="26">
        <f>E23*F23*G23</f>
        <v>0</v>
      </c>
      <c r="I23" s="121"/>
      <c r="J23" s="146"/>
      <c r="K23" s="15"/>
    </row>
    <row r="24" spans="1:11" ht="15.75" thickBot="1">
      <c r="A24" s="38"/>
      <c r="B24" s="39"/>
      <c r="C24" s="39"/>
      <c r="D24" s="39"/>
      <c r="E24" s="39"/>
      <c r="F24" s="39"/>
      <c r="G24" s="40"/>
      <c r="H24" s="24">
        <f>E24*F24*G24</f>
        <v>0</v>
      </c>
      <c r="I24" s="205"/>
      <c r="J24" s="144"/>
      <c r="K24" s="15"/>
    </row>
    <row r="25" spans="1:11" ht="15">
      <c r="A25" s="206" t="s">
        <v>64</v>
      </c>
      <c r="B25" s="178"/>
      <c r="C25" s="209" t="s">
        <v>65</v>
      </c>
      <c r="D25" s="206" t="s">
        <v>17</v>
      </c>
      <c r="E25" s="206">
        <v>1</v>
      </c>
      <c r="F25" s="212">
        <f>H25+H26+(H27+H28)-F27</f>
        <v>0</v>
      </c>
      <c r="G25" s="212">
        <f>F25*(1-G12)</f>
        <v>0</v>
      </c>
      <c r="H25" s="74">
        <f>0.06*SUM(H12:H21)/(1-G12)</f>
        <v>0</v>
      </c>
      <c r="I25" s="42" t="s">
        <v>12</v>
      </c>
      <c r="J25" s="43" t="s">
        <v>36</v>
      </c>
      <c r="K25" s="15"/>
    </row>
    <row r="26" spans="1:11" ht="15">
      <c r="A26" s="207"/>
      <c r="B26" s="180"/>
      <c r="C26" s="210"/>
      <c r="D26" s="207"/>
      <c r="E26" s="207"/>
      <c r="F26" s="213"/>
      <c r="G26" s="213"/>
      <c r="H26" s="75">
        <f>0.05*SUM(H12:H24)/(1-G12)</f>
        <v>0</v>
      </c>
      <c r="I26" s="45" t="s">
        <v>13</v>
      </c>
      <c r="J26" s="46" t="s">
        <v>37</v>
      </c>
      <c r="K26" s="15"/>
    </row>
    <row r="27" spans="1:11" ht="15">
      <c r="A27" s="207" t="s">
        <v>66</v>
      </c>
      <c r="B27" s="180"/>
      <c r="C27" s="210" t="s">
        <v>67</v>
      </c>
      <c r="D27" s="207"/>
      <c r="E27" s="207"/>
      <c r="F27" s="213">
        <f>0.13*H10+0.1244*(H10+0.13*H10)</f>
        <v>0</v>
      </c>
      <c r="G27" s="213">
        <f>F27</f>
        <v>0</v>
      </c>
      <c r="H27" s="75">
        <f>0.13*SUM(H10,H11,(SUM(H12:H21)/(1-G13)),H25,H26)</f>
        <v>0</v>
      </c>
      <c r="I27" s="47" t="s">
        <v>14</v>
      </c>
      <c r="J27" s="46" t="s">
        <v>38</v>
      </c>
      <c r="K27" s="15"/>
    </row>
    <row r="28" spans="1:11" ht="15.75" thickBot="1">
      <c r="A28" s="211"/>
      <c r="B28" s="208"/>
      <c r="C28" s="214"/>
      <c r="D28" s="211"/>
      <c r="E28" s="211"/>
      <c r="F28" s="215"/>
      <c r="G28" s="215"/>
      <c r="H28" s="48">
        <f>0.1244*SUM(H10,H11,(SUM(H12:H21)/(1-G13)),H25,H26,H27)</f>
        <v>0</v>
      </c>
      <c r="I28" s="49" t="s">
        <v>15</v>
      </c>
      <c r="J28" s="50" t="s">
        <v>39</v>
      </c>
      <c r="K28" s="15"/>
    </row>
    <row r="29" spans="1:11" ht="15">
      <c r="A29" s="116"/>
      <c r="B29" s="116"/>
      <c r="C29" s="116"/>
      <c r="D29" s="116"/>
      <c r="E29" s="116"/>
      <c r="F29" s="216" t="s">
        <v>25</v>
      </c>
      <c r="G29" s="206"/>
      <c r="H29" s="22">
        <f>SUM(H10:H24,G25,G27)</f>
        <v>0</v>
      </c>
      <c r="I29" s="51" t="s">
        <v>30</v>
      </c>
      <c r="J29" s="52" t="s">
        <v>10</v>
      </c>
      <c r="K29" s="15"/>
    </row>
    <row r="30" spans="1:11" ht="15">
      <c r="A30" s="116"/>
      <c r="B30" s="116"/>
      <c r="C30" s="116"/>
      <c r="D30" s="116"/>
      <c r="E30" s="116"/>
      <c r="F30" s="217" t="s">
        <v>31</v>
      </c>
      <c r="G30" s="218"/>
      <c r="H30" s="53">
        <v>0.02</v>
      </c>
      <c r="I30" s="54" t="s">
        <v>32</v>
      </c>
      <c r="J30" s="55" t="s">
        <v>33</v>
      </c>
      <c r="K30" s="15"/>
    </row>
    <row r="31" spans="1:11" ht="15.75" thickBot="1">
      <c r="A31" s="116"/>
      <c r="B31" s="116"/>
      <c r="C31" s="116"/>
      <c r="D31" s="116"/>
      <c r="E31" s="116"/>
      <c r="F31" s="219" t="s">
        <v>26</v>
      </c>
      <c r="G31" s="220"/>
      <c r="H31" s="56">
        <f>H29*H30</f>
        <v>0</v>
      </c>
      <c r="I31" s="57" t="s">
        <v>51</v>
      </c>
      <c r="J31" s="58" t="s">
        <v>59</v>
      </c>
      <c r="K31" s="15"/>
    </row>
    <row r="32" spans="1:11" ht="15.75" thickBo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5"/>
    </row>
    <row r="33" spans="1:11" ht="17.25" customHeight="1" thickBot="1">
      <c r="A33" s="135" t="s">
        <v>50</v>
      </c>
      <c r="B33" s="136"/>
      <c r="C33" s="136"/>
      <c r="D33" s="136"/>
      <c r="E33" s="136"/>
      <c r="F33" s="136"/>
      <c r="G33" s="136"/>
      <c r="H33" s="136"/>
      <c r="I33" s="136"/>
      <c r="J33" s="137"/>
      <c r="K33" s="15"/>
    </row>
    <row r="34" spans="1:11" ht="15.75" thickBot="1">
      <c r="A34" s="177" t="s">
        <v>49</v>
      </c>
      <c r="B34" s="178"/>
      <c r="C34" s="138">
        <f>SUM(H10:H11)</f>
        <v>0</v>
      </c>
      <c r="D34" s="138"/>
      <c r="E34" s="185"/>
      <c r="F34" s="125" t="s">
        <v>54</v>
      </c>
      <c r="G34" s="126"/>
      <c r="H34" s="110">
        <f>IF(H31&lt;10000,FLOOR(H31,10),FLOOR(H31,100))</f>
        <v>0</v>
      </c>
      <c r="I34" s="183" t="s">
        <v>34</v>
      </c>
      <c r="J34" s="106" t="s">
        <v>55</v>
      </c>
      <c r="K34" s="15"/>
    </row>
    <row r="35" spans="1:11" ht="15">
      <c r="A35" s="179" t="s">
        <v>48</v>
      </c>
      <c r="B35" s="180"/>
      <c r="C35" s="105">
        <f>SUM(H12:H21)</f>
        <v>0</v>
      </c>
      <c r="D35" s="105"/>
      <c r="E35" s="185"/>
      <c r="F35" s="127"/>
      <c r="G35" s="128"/>
      <c r="H35" s="111"/>
      <c r="I35" s="184"/>
      <c r="J35" s="107"/>
      <c r="K35" s="15"/>
    </row>
    <row r="36" spans="1:11" ht="15">
      <c r="A36" s="179" t="s">
        <v>52</v>
      </c>
      <c r="B36" s="180"/>
      <c r="C36" s="105">
        <f>H29-C34</f>
        <v>0</v>
      </c>
      <c r="D36" s="105"/>
      <c r="E36" s="185"/>
      <c r="F36" s="221" t="s">
        <v>53</v>
      </c>
      <c r="G36" s="222"/>
      <c r="H36" s="59"/>
      <c r="I36" s="60" t="e">
        <f>(H34-H36)/H36</f>
        <v>#DIV/0!</v>
      </c>
      <c r="J36" s="61" t="e">
        <f>IF(ABS(I36)&gt;0.05,"&gt;5%","IN LINEA CON LA PRECEDENTE")</f>
        <v>#DIV/0!</v>
      </c>
      <c r="K36" s="15"/>
    </row>
    <row r="37" spans="1:11" ht="15.75" thickBot="1">
      <c r="A37" s="181" t="s">
        <v>47</v>
      </c>
      <c r="B37" s="182"/>
      <c r="C37" s="77" t="e">
        <f>C34/C35</f>
        <v>#DIV/0!</v>
      </c>
      <c r="D37" s="69" t="e">
        <f>IF(C37&gt;0.12,"OK","&lt;12%")</f>
        <v>#DIV/0!</v>
      </c>
      <c r="E37" s="186"/>
      <c r="F37" s="199" t="s">
        <v>27</v>
      </c>
      <c r="G37" s="200"/>
      <c r="H37" s="62"/>
      <c r="I37" s="63" t="e">
        <f>(H34-H37)/H37</f>
        <v>#DIV/0!</v>
      </c>
      <c r="J37" s="64" t="e">
        <f>IF(H34&lt;25000,IF(ABS(I37)&gt;0.05,"RETTIFICA","CONVALIDA"),IF(ABS(I37)&gt;0.02,"RETTIFICA","CONVALIDA"))</f>
        <v>#DIV/0!</v>
      </c>
      <c r="K37" s="15"/>
    </row>
    <row r="38" spans="1:11" ht="15.75" thickBo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15"/>
    </row>
    <row r="39" spans="1:11" ht="17.25" customHeight="1" thickBot="1">
      <c r="A39" s="102" t="s">
        <v>16</v>
      </c>
      <c r="B39" s="103"/>
      <c r="C39" s="103"/>
      <c r="D39" s="103"/>
      <c r="E39" s="103"/>
      <c r="F39" s="103"/>
      <c r="G39" s="103"/>
      <c r="H39" s="103"/>
      <c r="I39" s="103"/>
      <c r="J39" s="104"/>
      <c r="K39" s="15"/>
    </row>
    <row r="40" spans="1:11" ht="265.5" customHeight="1" thickBot="1">
      <c r="A40" s="91"/>
      <c r="B40" s="92"/>
      <c r="C40" s="92"/>
      <c r="D40" s="92"/>
      <c r="E40" s="92"/>
      <c r="F40" s="92"/>
      <c r="G40" s="92"/>
      <c r="H40" s="92"/>
      <c r="I40" s="92"/>
      <c r="J40" s="93"/>
      <c r="K40" s="15"/>
    </row>
    <row r="41" spans="1:11" ht="15.75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15"/>
    </row>
    <row r="42" spans="1:11" ht="17.25" customHeight="1" thickBot="1">
      <c r="A42" s="102" t="s">
        <v>35</v>
      </c>
      <c r="B42" s="103"/>
      <c r="C42" s="103"/>
      <c r="D42" s="103"/>
      <c r="E42" s="103"/>
      <c r="F42" s="103"/>
      <c r="G42" s="103"/>
      <c r="H42" s="103"/>
      <c r="I42" s="103"/>
      <c r="J42" s="104"/>
      <c r="K42" s="15"/>
    </row>
    <row r="43" spans="1:11" ht="85.5" customHeight="1" thickBot="1">
      <c r="A43" s="91"/>
      <c r="B43" s="92"/>
      <c r="C43" s="92"/>
      <c r="D43" s="92"/>
      <c r="E43" s="92"/>
      <c r="F43" s="92"/>
      <c r="G43" s="92"/>
      <c r="H43" s="92"/>
      <c r="I43" s="92"/>
      <c r="J43" s="93"/>
      <c r="K43" s="15"/>
    </row>
  </sheetData>
  <sheetProtection/>
  <mergeCells count="55">
    <mergeCell ref="A38:J38"/>
    <mergeCell ref="A39:J39"/>
    <mergeCell ref="A40:J40"/>
    <mergeCell ref="A41:J41"/>
    <mergeCell ref="A42:J42"/>
    <mergeCell ref="A43:J43"/>
    <mergeCell ref="A35:B35"/>
    <mergeCell ref="C35:D35"/>
    <mergeCell ref="A36:B36"/>
    <mergeCell ref="C36:D36"/>
    <mergeCell ref="F36:G36"/>
    <mergeCell ref="A37:B37"/>
    <mergeCell ref="F37:G37"/>
    <mergeCell ref="A32:J32"/>
    <mergeCell ref="A33:J33"/>
    <mergeCell ref="A34:B34"/>
    <mergeCell ref="C34:D34"/>
    <mergeCell ref="E34:E37"/>
    <mergeCell ref="F34:G35"/>
    <mergeCell ref="H34:H35"/>
    <mergeCell ref="I34:I35"/>
    <mergeCell ref="J34:J35"/>
    <mergeCell ref="A27:A28"/>
    <mergeCell ref="C27:C28"/>
    <mergeCell ref="F27:F28"/>
    <mergeCell ref="G27:G28"/>
    <mergeCell ref="A29:E31"/>
    <mergeCell ref="F29:G29"/>
    <mergeCell ref="F30:G30"/>
    <mergeCell ref="F31:G31"/>
    <mergeCell ref="J12:J21"/>
    <mergeCell ref="I22:I24"/>
    <mergeCell ref="J22:J24"/>
    <mergeCell ref="A25:A26"/>
    <mergeCell ref="B25:B28"/>
    <mergeCell ref="C25:C26"/>
    <mergeCell ref="D25:D28"/>
    <mergeCell ref="E25:E28"/>
    <mergeCell ref="F25:F26"/>
    <mergeCell ref="G25:G26"/>
    <mergeCell ref="A4:J4"/>
    <mergeCell ref="A5:J5"/>
    <mergeCell ref="A6:J6"/>
    <mergeCell ref="A7:J7"/>
    <mergeCell ref="A8:J8"/>
    <mergeCell ref="I10:I11"/>
    <mergeCell ref="J10:J11"/>
    <mergeCell ref="I12:I21"/>
    <mergeCell ref="A1:J1"/>
    <mergeCell ref="A2:B2"/>
    <mergeCell ref="C2:D2"/>
    <mergeCell ref="I2:J2"/>
    <mergeCell ref="A3:B3"/>
    <mergeCell ref="C3:D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Territorio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 Territorio</dc:creator>
  <cp:keywords/>
  <dc:description/>
  <cp:lastModifiedBy>FERRARA FABRIZIO</cp:lastModifiedBy>
  <cp:lastPrinted>2020-02-27T13:58:43Z</cp:lastPrinted>
  <dcterms:created xsi:type="dcterms:W3CDTF">2008-05-14T10:31:29Z</dcterms:created>
  <dcterms:modified xsi:type="dcterms:W3CDTF">2021-03-02T08:08:44Z</dcterms:modified>
  <cp:category/>
  <cp:version/>
  <cp:contentType/>
  <cp:contentStatus/>
</cp:coreProperties>
</file>